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1\Desktop\Výběrové řízení oprava komunikace u fotbalového hřiště\"/>
    </mc:Choice>
  </mc:AlternateContent>
  <bookViews>
    <workbookView xWindow="0" yWindow="0" windowWidth="23040" windowHeight="9384" activeTab="1"/>
  </bookViews>
  <sheets>
    <sheet name="Rekapitulace stavby" sheetId="1" r:id="rId1"/>
    <sheet name="0629221 - Čeradice - opra..." sheetId="2" r:id="rId2"/>
  </sheets>
  <definedNames>
    <definedName name="_xlnm._FilterDatabase" localSheetId="1" hidden="1">'0629221 - Čeradice - opra...'!$C$115:$K$129</definedName>
    <definedName name="_xlnm.Print_Titles" localSheetId="1">'0629221 - Čeradice - opra...'!$115:$115</definedName>
    <definedName name="_xlnm.Print_Titles" localSheetId="0">'Rekapitulace stavby'!$92:$92</definedName>
    <definedName name="_xlnm.Print_Area" localSheetId="1">'0629221 - Čeradice - opra...'!$C$4:$J$76,'0629221 - Čeradice - opra...'!$C$82:$J$99,'0629221 - Čeradice - opra...'!$C$105:$J$129</definedName>
    <definedName name="_xlnm.Print_Area" localSheetId="0">'Rekapitulace stavby'!$D$4:$AO$76,'Rekapitulace stavby'!$C$82:$AQ$96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29" i="2"/>
  <c r="BH129" i="2"/>
  <c r="BG129" i="2"/>
  <c r="BF129" i="2"/>
  <c r="T129" i="2"/>
  <c r="T128" i="2" s="1"/>
  <c r="R129" i="2"/>
  <c r="R128" i="2" s="1"/>
  <c r="P129" i="2"/>
  <c r="P128" i="2" s="1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3" i="2"/>
  <c r="BH123" i="2"/>
  <c r="BG123" i="2"/>
  <c r="BF123" i="2"/>
  <c r="T123" i="2"/>
  <c r="R123" i="2"/>
  <c r="P123" i="2"/>
  <c r="BI121" i="2"/>
  <c r="BH121" i="2"/>
  <c r="BG121" i="2"/>
  <c r="BF121" i="2"/>
  <c r="T121" i="2"/>
  <c r="R121" i="2"/>
  <c r="P121" i="2"/>
  <c r="BI119" i="2"/>
  <c r="BH119" i="2"/>
  <c r="BG119" i="2"/>
  <c r="BF119" i="2"/>
  <c r="T119" i="2"/>
  <c r="T118" i="2" s="1"/>
  <c r="R119" i="2"/>
  <c r="R118" i="2"/>
  <c r="P119" i="2"/>
  <c r="P118" i="2" s="1"/>
  <c r="F110" i="2"/>
  <c r="E108" i="2"/>
  <c r="F87" i="2"/>
  <c r="E85" i="2"/>
  <c r="J22" i="2"/>
  <c r="E22" i="2"/>
  <c r="J113" i="2" s="1"/>
  <c r="J21" i="2"/>
  <c r="J19" i="2"/>
  <c r="E19" i="2"/>
  <c r="J89" i="2"/>
  <c r="J18" i="2"/>
  <c r="J16" i="2"/>
  <c r="E16" i="2"/>
  <c r="F90" i="2" s="1"/>
  <c r="J15" i="2"/>
  <c r="J13" i="2"/>
  <c r="E13" i="2"/>
  <c r="F112" i="2" s="1"/>
  <c r="J12" i="2"/>
  <c r="J110" i="2"/>
  <c r="L90" i="1"/>
  <c r="AM90" i="1"/>
  <c r="AM89" i="1"/>
  <c r="L89" i="1"/>
  <c r="L87" i="1"/>
  <c r="L85" i="1"/>
  <c r="L84" i="1"/>
  <c r="BK125" i="2"/>
  <c r="J123" i="2"/>
  <c r="J121" i="2"/>
  <c r="J119" i="2"/>
  <c r="BK129" i="2"/>
  <c r="J127" i="2"/>
  <c r="BK126" i="2"/>
  <c r="J126" i="2"/>
  <c r="BK123" i="2"/>
  <c r="BK121" i="2"/>
  <c r="AS94" i="1"/>
  <c r="J125" i="2"/>
  <c r="BK119" i="2"/>
  <c r="J129" i="2"/>
  <c r="BK127" i="2"/>
  <c r="P120" i="2" l="1"/>
  <c r="P117" i="2" s="1"/>
  <c r="P116" i="2" s="1"/>
  <c r="AU95" i="1" s="1"/>
  <c r="AU94" i="1" s="1"/>
  <c r="BK120" i="2"/>
  <c r="J120" i="2" s="1"/>
  <c r="J97" i="2" s="1"/>
  <c r="R120" i="2"/>
  <c r="R117" i="2" s="1"/>
  <c r="R116" i="2" s="1"/>
  <c r="T120" i="2"/>
  <c r="T117" i="2"/>
  <c r="T116" i="2" s="1"/>
  <c r="F89" i="2"/>
  <c r="J90" i="2"/>
  <c r="F113" i="2"/>
  <c r="BE121" i="2"/>
  <c r="BE123" i="2"/>
  <c r="J112" i="2"/>
  <c r="BE119" i="2"/>
  <c r="BE125" i="2"/>
  <c r="BE126" i="2"/>
  <c r="BE127" i="2"/>
  <c r="BE129" i="2"/>
  <c r="BK118" i="2"/>
  <c r="J118" i="2" s="1"/>
  <c r="J96" i="2" s="1"/>
  <c r="BK128" i="2"/>
  <c r="J128" i="2" s="1"/>
  <c r="J98" i="2" s="1"/>
  <c r="F32" i="2"/>
  <c r="BA95" i="1" s="1"/>
  <c r="BA94" i="1" s="1"/>
  <c r="W30" i="1" s="1"/>
  <c r="J32" i="2"/>
  <c r="AW95" i="1" s="1"/>
  <c r="F33" i="2"/>
  <c r="BB95" i="1" s="1"/>
  <c r="BB94" i="1" s="1"/>
  <c r="W31" i="1" s="1"/>
  <c r="F34" i="2"/>
  <c r="BC95" i="1" s="1"/>
  <c r="BC94" i="1" s="1"/>
  <c r="AY94" i="1" s="1"/>
  <c r="F35" i="2"/>
  <c r="BD95" i="1" s="1"/>
  <c r="BD94" i="1" s="1"/>
  <c r="W33" i="1" s="1"/>
  <c r="BK117" i="2" l="1"/>
  <c r="J117" i="2" s="1"/>
  <c r="J95" i="2" s="1"/>
  <c r="AW94" i="1"/>
  <c r="AK30" i="1" s="1"/>
  <c r="J31" i="2"/>
  <c r="AV95" i="1" s="1"/>
  <c r="AT95" i="1" s="1"/>
  <c r="W32" i="1"/>
  <c r="F31" i="2"/>
  <c r="AZ95" i="1" s="1"/>
  <c r="AZ94" i="1" s="1"/>
  <c r="W29" i="1" s="1"/>
  <c r="AX94" i="1"/>
  <c r="BK116" i="2" l="1"/>
  <c r="J116" i="2" s="1"/>
  <c r="J94" i="2" s="1"/>
  <c r="AV94" i="1"/>
  <c r="AK29" i="1" s="1"/>
  <c r="J28" i="2" l="1"/>
  <c r="AG95" i="1" s="1"/>
  <c r="AN95" i="1" s="1"/>
  <c r="AT94" i="1"/>
  <c r="J37" i="2" l="1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<sst xmlns="http://schemas.openxmlformats.org/spreadsheetml/2006/main" count="380" uniqueCount="139">
  <si>
    <t>Export Komplet</t>
  </si>
  <si>
    <t/>
  </si>
  <si>
    <t>2.0</t>
  </si>
  <si>
    <t>False</t>
  </si>
  <si>
    <t>{31f8abdf-009b-4906-a8e3-574dc3ec073a}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</si>
  <si>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</si>
  <si>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</si>
  <si>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</si>
  <si>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</si>
  <si>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</si>
  <si>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</si>
  <si>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</si>
  <si>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</si>
  <si>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0629221</t>
  </si>
  <si>
    <t>Stavba:</t>
  </si>
  <si>
    <t>Čeradice - oprava komunikace u fotbalového hřiště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</si>
  <si>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</si>
  <si>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</si>
  <si>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</si>
  <si>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</si>
  <si>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</si>
  <si>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</si>
  <si>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</si>
  <si>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</si>
  <si>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</si>
  <si>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</si>
  <si>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</si>
  <si>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</si>
  <si>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</si>
  <si>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</si>
  <si>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</si>
  <si>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</si>
  <si>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</si>
  <si>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</si>
  <si>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</si>
  <si>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</si>
  <si>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</si>
  <si>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</si>
  <si>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</si>
  <si>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</si>
  <si>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</si>
  <si>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</si>
  <si>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</si>
  <si>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</si>
  <si>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</si>
  <si>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</si>
  <si>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</si>
  <si>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</si>
  <si>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</si>
  <si>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</si>
  <si>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</si>
  <si>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</si>
  <si>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</si>
  <si>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</si>
  <si>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</si>
  <si>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</si>
  <si>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</si>
  <si>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</si>
  <si>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</si>
  <si>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</si>
  <si>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</si>
  <si>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</si>
  <si>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</si>
  <si>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</si>
  <si>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</si>
  <si>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</si>
  <si>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</si>
  <si>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</si>
  <si>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</si>
  <si>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</si>
  <si>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</si>
  <si>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</si>
  <si>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</si>
  <si>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</si>
  <si>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</si>
  <si>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</si>
  <si>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</si>
  <si>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</si>
  <si>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</si>
  <si>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</si>
  <si>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</si>
  <si>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</si>
  <si>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</si>
  <si>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</si>
  <si>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</si>
  <si>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</si>
  <si>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</si>
  <si>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</si>
  <si>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</si>
  <si>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</si>
  <si>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</si>
  <si>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</si>
  <si>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</si>
  <si>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</si>
  <si>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</si>
  <si>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</si>
  <si>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</si>
  <si>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</si>
  <si>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</si>
  <si>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</si>
  <si>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</si>
  <si>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</si>
  <si>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</si>
  <si>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</si>
  <si>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</si>
  <si>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113154113</t>
  </si>
  <si>
    <t>Frézování živičného krytu tl 50 mm pruh š 0,5 m pl do 500 m2 bez překážek v trase - materiál použit do krajnic</t>
  </si>
  <si>
    <t>m2</t>
  </si>
  <si>
    <t>4</t>
  </si>
  <si>
    <t>-62004467</t>
  </si>
  <si>
    <t>5</t>
  </si>
  <si>
    <t>Komunikace pozemní</t>
  </si>
  <si>
    <t>565125121</t>
  </si>
  <si>
    <t>Asfaltový beton vrstva podkladní ACP 16 (obalované kamenivo OKS) tl 40 mm š přes 3 m vyrovnávka</t>
  </si>
  <si>
    <t>1168358232</t>
  </si>
  <si>
    <t>VV</t>
  </si>
  <si>
    <t>203*5+200</t>
  </si>
  <si>
    <t>3</t>
  </si>
  <si>
    <t>569931132</t>
  </si>
  <si>
    <t>Zpevnění krajnic asfaltovým recyklátem tl 100 mm</t>
  </si>
  <si>
    <t>-256543209</t>
  </si>
  <si>
    <t>203</t>
  </si>
  <si>
    <t>573111112</t>
  </si>
  <si>
    <t>Postřik živičný infiltrační s posypem z asfaltu množství 1 kg/m2</t>
  </si>
  <si>
    <t>1051710515</t>
  </si>
  <si>
    <t>573231111</t>
  </si>
  <si>
    <t>Postřik živičný spojovací ze silniční emulze v množství 0,70 kg/m2</t>
  </si>
  <si>
    <t>-81057423</t>
  </si>
  <si>
    <t>6</t>
  </si>
  <si>
    <t>577144121</t>
  </si>
  <si>
    <t>Asfaltový beton vrstva obrusná ACO 11 (ABS) tř. I tl 50 mm š přes 3 m z nemodifikovaného asfaltu</t>
  </si>
  <si>
    <t>1421502609</t>
  </si>
  <si>
    <t>998</t>
  </si>
  <si>
    <t>Přesun hmot</t>
  </si>
  <si>
    <t>7</t>
  </si>
  <si>
    <t>998225111</t>
  </si>
  <si>
    <t>Přesun hmot pro pozemní komunikace s krytem z kamene, monolitickým betonovým nebo živičným</t>
  </si>
  <si>
    <t>t</t>
  </si>
  <si>
    <t>1649306575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</si>
</sst>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22" workbookViewId="0">
      <selection activeCell="BE13" sqref="BE1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" customHeight="1">
      <c r="AR2" s="175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5" t="s">
        <v>6</v>
      </c>
      <c r="BT2" s="15" t="s">
        <v>7</v>
      </c>
    </row>
    <row r="3" spans="1:74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s="1" customFormat="1" ht="24.9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1:74" s="1" customFormat="1" ht="12" customHeight="1">
      <c r="B5" s="18"/>
      <c r="D5" s="21" t="s">
        <v>12</v>
      </c>
      <c r="K5" s="160" t="s">
        <v>13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8"/>
      <c r="BS5" s="15" t="s">
        <v>6</v>
      </c>
    </row>
    <row r="6" spans="1:74" s="1" customFormat="1" ht="36.9" customHeight="1">
      <c r="B6" s="18"/>
      <c r="D6" s="23" t="s">
        <v>14</v>
      </c>
      <c r="K6" s="162" t="s">
        <v>15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8"/>
      <c r="BS6" s="15" t="s">
        <v>6</v>
      </c>
    </row>
    <row r="7" spans="1:74" s="1" customFormat="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1:74" s="1" customFormat="1" ht="12" customHeight="1">
      <c r="B8" s="18"/>
      <c r="D8" s="24" t="s">
        <v>18</v>
      </c>
      <c r="K8" s="22" t="s">
        <v>19</v>
      </c>
      <c r="AK8" s="24" t="s">
        <v>20</v>
      </c>
      <c r="AN8" s="22"/>
      <c r="AR8" s="18"/>
      <c r="BS8" s="15" t="s">
        <v>6</v>
      </c>
    </row>
    <row r="9" spans="1:74" s="1" customFormat="1" ht="14.4" customHeight="1">
      <c r="B9" s="18"/>
      <c r="AR9" s="18"/>
      <c r="BS9" s="15" t="s">
        <v>6</v>
      </c>
    </row>
    <row r="10" spans="1:74" s="1" customFormat="1" ht="12" customHeight="1">
      <c r="B10" s="18"/>
      <c r="D10" s="24" t="s">
        <v>21</v>
      </c>
      <c r="AK10" s="24" t="s">
        <v>22</v>
      </c>
      <c r="AN10" s="22" t="s">
        <v>1</v>
      </c>
      <c r="AR10" s="18"/>
      <c r="BS10" s="15" t="s">
        <v>6</v>
      </c>
    </row>
    <row r="11" spans="1:74" s="1" customFormat="1" ht="18.45" customHeight="1">
      <c r="B11" s="18"/>
      <c r="E11" s="22" t="s">
        <v>19</v>
      </c>
      <c r="AK11" s="24" t="s">
        <v>23</v>
      </c>
      <c r="AN11" s="22" t="s">
        <v>1</v>
      </c>
      <c r="AR11" s="18"/>
      <c r="BS11" s="15" t="s">
        <v>6</v>
      </c>
    </row>
    <row r="12" spans="1:74" s="1" customFormat="1" ht="6.9" customHeight="1">
      <c r="B12" s="18"/>
      <c r="AR12" s="18"/>
      <c r="BS12" s="15" t="s">
        <v>6</v>
      </c>
    </row>
    <row r="13" spans="1:74" s="1" customFormat="1" ht="12" customHeight="1">
      <c r="B13" s="18"/>
      <c r="D13" s="24" t="s">
        <v>24</v>
      </c>
      <c r="AK13" s="24" t="s">
        <v>22</v>
      </c>
      <c r="AN13" s="22" t="s">
        <v>1</v>
      </c>
      <c r="AR13" s="18"/>
      <c r="BS13" s="15" t="s">
        <v>6</v>
      </c>
    </row>
    <row r="14" spans="1:74" ht="13.2">
      <c r="B14" s="18"/>
      <c r="E14" s="22" t="s">
        <v>19</v>
      </c>
      <c r="AK14" s="24" t="s">
        <v>23</v>
      </c>
      <c r="AN14" s="22" t="s">
        <v>1</v>
      </c>
      <c r="AR14" s="18"/>
      <c r="BS14" s="15" t="s">
        <v>6</v>
      </c>
    </row>
    <row r="15" spans="1:74" s="1" customFormat="1" ht="6.9" customHeight="1">
      <c r="B15" s="18"/>
      <c r="AR15" s="18"/>
      <c r="BS15" s="15" t="s">
        <v>3</v>
      </c>
    </row>
    <row r="16" spans="1:74" s="1" customFormat="1" ht="12" customHeight="1">
      <c r="B16" s="18"/>
      <c r="D16" s="24" t="s">
        <v>25</v>
      </c>
      <c r="AK16" s="24" t="s">
        <v>22</v>
      </c>
      <c r="AN16" s="22" t="s">
        <v>1</v>
      </c>
      <c r="AR16" s="18"/>
      <c r="BS16" s="15" t="s">
        <v>3</v>
      </c>
    </row>
    <row r="17" spans="1:71" s="1" customFormat="1" ht="18.45" customHeight="1">
      <c r="B17" s="18"/>
      <c r="E17" s="22" t="s">
        <v>19</v>
      </c>
      <c r="AK17" s="24" t="s">
        <v>23</v>
      </c>
      <c r="AN17" s="22" t="s">
        <v>1</v>
      </c>
      <c r="AR17" s="18"/>
      <c r="BS17" s="15" t="s">
        <v>26</v>
      </c>
    </row>
    <row r="18" spans="1:71" s="1" customFormat="1" ht="6.9" customHeight="1">
      <c r="B18" s="18"/>
      <c r="AR18" s="18"/>
      <c r="BS18" s="15" t="s">
        <v>6</v>
      </c>
    </row>
    <row r="19" spans="1:71" s="1" customFormat="1" ht="12" customHeight="1">
      <c r="B19" s="18"/>
      <c r="D19" s="24" t="s">
        <v>27</v>
      </c>
      <c r="AK19" s="24" t="s">
        <v>22</v>
      </c>
      <c r="AN19" s="22" t="s">
        <v>1</v>
      </c>
      <c r="AR19" s="18"/>
      <c r="BS19" s="15" t="s">
        <v>6</v>
      </c>
    </row>
    <row r="20" spans="1:71" s="1" customFormat="1" ht="18.45" customHeight="1">
      <c r="B20" s="18"/>
      <c r="E20" s="22" t="s">
        <v>19</v>
      </c>
      <c r="AK20" s="24" t="s">
        <v>23</v>
      </c>
      <c r="AN20" s="22" t="s">
        <v>1</v>
      </c>
      <c r="AR20" s="18"/>
      <c r="BS20" s="15" t="s">
        <v>26</v>
      </c>
    </row>
    <row r="21" spans="1:71" s="1" customFormat="1" ht="6.9" customHeight="1">
      <c r="B21" s="18"/>
      <c r="AR21" s="18"/>
    </row>
    <row r="22" spans="1:71" s="1" customFormat="1" ht="12" customHeight="1">
      <c r="B22" s="18"/>
      <c r="D22" s="24" t="s">
        <v>28</v>
      </c>
      <c r="AR22" s="18"/>
    </row>
    <row r="23" spans="1:71" s="1" customFormat="1" ht="16.5" customHeight="1">
      <c r="B23" s="18"/>
      <c r="E23" s="163" t="s">
        <v>1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R23" s="18"/>
    </row>
    <row r="24" spans="1:71" s="1" customFormat="1" ht="6.9" customHeight="1">
      <c r="B24" s="18"/>
      <c r="AR24" s="18"/>
    </row>
    <row r="25" spans="1:71" s="1" customFormat="1" ht="6.9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71" s="2" customFormat="1" ht="25.95" customHeight="1">
      <c r="A26" s="27"/>
      <c r="B26" s="28"/>
      <c r="C26" s="27"/>
      <c r="D26" s="29" t="s">
        <v>29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4">
        <f>ROUND(AG94,2)</f>
        <v>0</v>
      </c>
      <c r="AL26" s="165"/>
      <c r="AM26" s="165"/>
      <c r="AN26" s="165"/>
      <c r="AO26" s="165"/>
      <c r="AP26" s="27"/>
      <c r="AQ26" s="27"/>
      <c r="AR26" s="28"/>
      <c r="BE26" s="27"/>
    </row>
    <row r="27" spans="1:71" s="2" customFormat="1" ht="6.9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71" s="2" customFormat="1" ht="13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166" t="s">
        <v>30</v>
      </c>
      <c r="M28" s="166"/>
      <c r="N28" s="166"/>
      <c r="O28" s="166"/>
      <c r="P28" s="166"/>
      <c r="Q28" s="27"/>
      <c r="R28" s="27"/>
      <c r="S28" s="27"/>
      <c r="T28" s="27"/>
      <c r="U28" s="27"/>
      <c r="V28" s="27"/>
      <c r="W28" s="166" t="s">
        <v>31</v>
      </c>
      <c r="X28" s="166"/>
      <c r="Y28" s="166"/>
      <c r="Z28" s="166"/>
      <c r="AA28" s="166"/>
      <c r="AB28" s="166"/>
      <c r="AC28" s="166"/>
      <c r="AD28" s="166"/>
      <c r="AE28" s="166"/>
      <c r="AF28" s="27"/>
      <c r="AG28" s="27"/>
      <c r="AH28" s="27"/>
      <c r="AI28" s="27"/>
      <c r="AJ28" s="27"/>
      <c r="AK28" s="166" t="s">
        <v>32</v>
      </c>
      <c r="AL28" s="166"/>
      <c r="AM28" s="166"/>
      <c r="AN28" s="166"/>
      <c r="AO28" s="166"/>
      <c r="AP28" s="27"/>
      <c r="AQ28" s="27"/>
      <c r="AR28" s="28"/>
      <c r="BE28" s="27"/>
    </row>
    <row r="29" spans="1:71" s="3" customFormat="1" ht="14.4" customHeight="1">
      <c r="B29" s="32"/>
      <c r="D29" s="24" t="s">
        <v>33</v>
      </c>
      <c r="F29" s="24" t="s">
        <v>34</v>
      </c>
      <c r="L29" s="169">
        <v>0.21</v>
      </c>
      <c r="M29" s="168"/>
      <c r="N29" s="168"/>
      <c r="O29" s="168"/>
      <c r="P29" s="168"/>
      <c r="W29" s="167">
        <f>ROUND(AZ94, 2)</f>
        <v>0</v>
      </c>
      <c r="X29" s="168"/>
      <c r="Y29" s="168"/>
      <c r="Z29" s="168"/>
      <c r="AA29" s="168"/>
      <c r="AB29" s="168"/>
      <c r="AC29" s="168"/>
      <c r="AD29" s="168"/>
      <c r="AE29" s="168"/>
      <c r="AK29" s="167">
        <f>ROUND(AV94, 2)</f>
        <v>0</v>
      </c>
      <c r="AL29" s="168"/>
      <c r="AM29" s="168"/>
      <c r="AN29" s="168"/>
      <c r="AO29" s="168"/>
      <c r="AR29" s="32"/>
    </row>
    <row r="30" spans="1:71" s="3" customFormat="1" ht="14.4" customHeight="1">
      <c r="B30" s="32"/>
      <c r="F30" s="24" t="s">
        <v>35</v>
      </c>
      <c r="L30" s="169">
        <v>0.15</v>
      </c>
      <c r="M30" s="168"/>
      <c r="N30" s="168"/>
      <c r="O30" s="168"/>
      <c r="P30" s="168"/>
      <c r="W30" s="167">
        <f>ROUND(BA94, 2)</f>
        <v>0</v>
      </c>
      <c r="X30" s="168"/>
      <c r="Y30" s="168"/>
      <c r="Z30" s="168"/>
      <c r="AA30" s="168"/>
      <c r="AB30" s="168"/>
      <c r="AC30" s="168"/>
      <c r="AD30" s="168"/>
      <c r="AE30" s="168"/>
      <c r="AK30" s="167">
        <f>ROUND(AW94, 2)</f>
        <v>0</v>
      </c>
      <c r="AL30" s="168"/>
      <c r="AM30" s="168"/>
      <c r="AN30" s="168"/>
      <c r="AO30" s="168"/>
      <c r="AR30" s="32"/>
    </row>
    <row r="31" spans="1:71" s="3" customFormat="1" ht="14.4" hidden="1" customHeight="1">
      <c r="B31" s="32"/>
      <c r="F31" s="24" t="s">
        <v>36</v>
      </c>
      <c r="L31" s="169">
        <v>0.21</v>
      </c>
      <c r="M31" s="168"/>
      <c r="N31" s="168"/>
      <c r="O31" s="168"/>
      <c r="P31" s="168"/>
      <c r="W31" s="167">
        <f>ROUND(BB94, 2)</f>
        <v>0</v>
      </c>
      <c r="X31" s="168"/>
      <c r="Y31" s="168"/>
      <c r="Z31" s="168"/>
      <c r="AA31" s="168"/>
      <c r="AB31" s="168"/>
      <c r="AC31" s="168"/>
      <c r="AD31" s="168"/>
      <c r="AE31" s="168"/>
      <c r="AK31" s="167">
        <v>0</v>
      </c>
      <c r="AL31" s="168"/>
      <c r="AM31" s="168"/>
      <c r="AN31" s="168"/>
      <c r="AO31" s="168"/>
      <c r="AR31" s="32"/>
    </row>
    <row r="32" spans="1:71" s="3" customFormat="1" ht="14.4" hidden="1" customHeight="1">
      <c r="B32" s="32"/>
      <c r="F32" s="24" t="s">
        <v>37</v>
      </c>
      <c r="L32" s="169">
        <v>0.15</v>
      </c>
      <c r="M32" s="168"/>
      <c r="N32" s="168"/>
      <c r="O32" s="168"/>
      <c r="P32" s="168"/>
      <c r="W32" s="167">
        <f>ROUND(BC94, 2)</f>
        <v>0</v>
      </c>
      <c r="X32" s="168"/>
      <c r="Y32" s="168"/>
      <c r="Z32" s="168"/>
      <c r="AA32" s="168"/>
      <c r="AB32" s="168"/>
      <c r="AC32" s="168"/>
      <c r="AD32" s="168"/>
      <c r="AE32" s="168"/>
      <c r="AK32" s="167">
        <v>0</v>
      </c>
      <c r="AL32" s="168"/>
      <c r="AM32" s="168"/>
      <c r="AN32" s="168"/>
      <c r="AO32" s="168"/>
      <c r="AR32" s="32"/>
    </row>
    <row r="33" spans="1:57" s="3" customFormat="1" ht="14.4" hidden="1" customHeight="1">
      <c r="B33" s="32"/>
      <c r="F33" s="24" t="s">
        <v>38</v>
      </c>
      <c r="L33" s="169">
        <v>0</v>
      </c>
      <c r="M33" s="168"/>
      <c r="N33" s="168"/>
      <c r="O33" s="168"/>
      <c r="P33" s="168"/>
      <c r="W33" s="167">
        <f>ROUND(BD94, 2)</f>
        <v>0</v>
      </c>
      <c r="X33" s="168"/>
      <c r="Y33" s="168"/>
      <c r="Z33" s="168"/>
      <c r="AA33" s="168"/>
      <c r="AB33" s="168"/>
      <c r="AC33" s="168"/>
      <c r="AD33" s="168"/>
      <c r="AE33" s="168"/>
      <c r="AK33" s="167">
        <v>0</v>
      </c>
      <c r="AL33" s="168"/>
      <c r="AM33" s="168"/>
      <c r="AN33" s="168"/>
      <c r="AO33" s="168"/>
      <c r="AR33" s="32"/>
    </row>
    <row r="34" spans="1:57" s="2" customFormat="1" ht="6.9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5" customHeight="1">
      <c r="A35" s="27"/>
      <c r="B35" s="28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190" t="s">
        <v>41</v>
      </c>
      <c r="Y35" s="191"/>
      <c r="Z35" s="191"/>
      <c r="AA35" s="191"/>
      <c r="AB35" s="191"/>
      <c r="AC35" s="35"/>
      <c r="AD35" s="35"/>
      <c r="AE35" s="35"/>
      <c r="AF35" s="35"/>
      <c r="AG35" s="35"/>
      <c r="AH35" s="35"/>
      <c r="AI35" s="35"/>
      <c r="AJ35" s="35"/>
      <c r="AK35" s="192">
        <f>SUM(AK26:AK33)</f>
        <v>0</v>
      </c>
      <c r="AL35" s="191"/>
      <c r="AM35" s="191"/>
      <c r="AN35" s="191"/>
      <c r="AO35" s="193"/>
      <c r="AP35" s="33"/>
      <c r="AQ35" s="33"/>
      <c r="AR35" s="28"/>
      <c r="BE35" s="27"/>
    </row>
    <row r="36" spans="1:57" s="2" customFormat="1" ht="6.9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" customHeight="1">
      <c r="B38" s="18"/>
      <c r="AR38" s="18"/>
    </row>
    <row r="39" spans="1:57" s="1" customFormat="1" ht="14.4" customHeight="1">
      <c r="B39" s="18"/>
      <c r="AR39" s="18"/>
    </row>
    <row r="40" spans="1:57" s="1" customFormat="1" ht="14.4" customHeight="1">
      <c r="B40" s="18"/>
      <c r="AR40" s="18"/>
    </row>
    <row r="41" spans="1:57" s="1" customFormat="1" ht="14.4" customHeight="1">
      <c r="B41" s="18"/>
      <c r="AR41" s="18"/>
    </row>
    <row r="42" spans="1:57" s="1" customFormat="1" ht="14.4" customHeight="1">
      <c r="B42" s="18"/>
      <c r="AR42" s="18"/>
    </row>
    <row r="43" spans="1:57" s="1" customFormat="1" ht="14.4" customHeight="1">
      <c r="B43" s="18"/>
      <c r="AR43" s="18"/>
    </row>
    <row r="44" spans="1:57" s="1" customFormat="1" ht="14.4" customHeight="1">
      <c r="B44" s="18"/>
      <c r="AR44" s="18"/>
    </row>
    <row r="45" spans="1:57" s="1" customFormat="1" ht="14.4" customHeight="1">
      <c r="B45" s="18"/>
      <c r="AR45" s="18"/>
    </row>
    <row r="46" spans="1:57" s="1" customFormat="1" ht="14.4" customHeight="1">
      <c r="B46" s="18"/>
      <c r="AR46" s="18"/>
    </row>
    <row r="47" spans="1:57" s="1" customFormat="1" ht="14.4" customHeight="1">
      <c r="B47" s="18"/>
      <c r="AR47" s="18"/>
    </row>
    <row r="48" spans="1:57" s="1" customFormat="1" ht="14.4" customHeight="1">
      <c r="B48" s="18"/>
      <c r="AR48" s="18"/>
    </row>
    <row r="49" spans="1:57" s="2" customFormat="1" ht="14.4" customHeight="1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3.2">
      <c r="A60" s="27"/>
      <c r="B60" s="28"/>
      <c r="C60" s="27"/>
      <c r="D60" s="40" t="s">
        <v>44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44</v>
      </c>
      <c r="AI60" s="30"/>
      <c r="AJ60" s="30"/>
      <c r="AK60" s="30"/>
      <c r="AL60" s="30"/>
      <c r="AM60" s="40" t="s">
        <v>45</v>
      </c>
      <c r="AN60" s="30"/>
      <c r="AO60" s="30"/>
      <c r="AP60" s="27"/>
      <c r="AQ60" s="27"/>
      <c r="AR60" s="28"/>
      <c r="BE60" s="27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3.2">
      <c r="A64" s="27"/>
      <c r="B64" s="28"/>
      <c r="C64" s="27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3.2">
      <c r="A75" s="27"/>
      <c r="B75" s="28"/>
      <c r="C75" s="27"/>
      <c r="D75" s="40" t="s">
        <v>44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44</v>
      </c>
      <c r="AI75" s="30"/>
      <c r="AJ75" s="30"/>
      <c r="AK75" s="30"/>
      <c r="AL75" s="30"/>
      <c r="AM75" s="40" t="s">
        <v>45</v>
      </c>
      <c r="AN75" s="30"/>
      <c r="AO75" s="30"/>
      <c r="AP75" s="27"/>
      <c r="AQ75" s="27"/>
      <c r="AR75" s="28"/>
      <c r="BE75" s="27"/>
    </row>
    <row r="76" spans="1:57" s="2" customFormat="1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0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0" s="2" customFormat="1" ht="24.9" customHeight="1">
      <c r="A82" s="27"/>
      <c r="B82" s="28"/>
      <c r="C82" s="19" t="s">
        <v>48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0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0" s="4" customFormat="1" ht="12" customHeight="1">
      <c r="B84" s="46"/>
      <c r="C84" s="24" t="s">
        <v>12</v>
      </c>
      <c r="L84" s="4" t="str">
        <f>K5</f>
        <v>0629221</v>
      </c>
      <c r="AR84" s="46"/>
    </row>
    <row r="85" spans="1:90" s="5" customFormat="1" ht="36.9" customHeight="1">
      <c r="B85" s="47"/>
      <c r="C85" s="48" t="s">
        <v>14</v>
      </c>
      <c r="L85" s="181" t="str">
        <f>K6</f>
        <v>Čeradice - oprava komunikace u fotbalového hřiště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7"/>
    </row>
    <row r="86" spans="1:90" s="2" customFormat="1" ht="6.9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0" s="2" customFormat="1" ht="12" customHeight="1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20</v>
      </c>
      <c r="AJ87" s="27"/>
      <c r="AK87" s="27"/>
      <c r="AL87" s="27"/>
      <c r="AM87" s="183"/>
      <c r="AN87" s="183"/>
      <c r="AO87" s="27"/>
      <c r="AP87" s="27"/>
      <c r="AQ87" s="27"/>
      <c r="AR87" s="28"/>
      <c r="BE87" s="27"/>
    </row>
    <row r="88" spans="1:90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0" s="2" customFormat="1" ht="15.15" customHeight="1">
      <c r="A89" s="27"/>
      <c r="B89" s="28"/>
      <c r="C89" s="24" t="s">
        <v>21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 xml:space="preserve">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25</v>
      </c>
      <c r="AJ89" s="27"/>
      <c r="AK89" s="27"/>
      <c r="AL89" s="27"/>
      <c r="AM89" s="184" t="str">
        <f>IF(E17="","",E17)</f>
        <v xml:space="preserve"> </v>
      </c>
      <c r="AN89" s="185"/>
      <c r="AO89" s="185"/>
      <c r="AP89" s="185"/>
      <c r="AQ89" s="27"/>
      <c r="AR89" s="28"/>
      <c r="AS89" s="186" t="s">
        <v>49</v>
      </c>
      <c r="AT89" s="18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90" s="2" customFormat="1" ht="15.15" customHeight="1">
      <c r="A90" s="27"/>
      <c r="B90" s="28"/>
      <c r="C90" s="24" t="s">
        <v>24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27</v>
      </c>
      <c r="AJ90" s="27"/>
      <c r="AK90" s="27"/>
      <c r="AL90" s="27"/>
      <c r="AM90" s="184" t="str">
        <f>IF(E20="","",E20)</f>
        <v xml:space="preserve"> </v>
      </c>
      <c r="AN90" s="185"/>
      <c r="AO90" s="185"/>
      <c r="AP90" s="185"/>
      <c r="AQ90" s="27"/>
      <c r="AR90" s="28"/>
      <c r="AS90" s="188"/>
      <c r="AT90" s="18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90" s="2" customFormat="1" ht="10.9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88"/>
      <c r="AT91" s="18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90" s="2" customFormat="1" ht="29.25" customHeight="1">
      <c r="A92" s="27"/>
      <c r="B92" s="28"/>
      <c r="C92" s="176" t="s">
        <v>50</v>
      </c>
      <c r="D92" s="177"/>
      <c r="E92" s="177"/>
      <c r="F92" s="177"/>
      <c r="G92" s="177"/>
      <c r="H92" s="55"/>
      <c r="I92" s="178" t="s">
        <v>51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9" t="s">
        <v>52</v>
      </c>
      <c r="AH92" s="177"/>
      <c r="AI92" s="177"/>
      <c r="AJ92" s="177"/>
      <c r="AK92" s="177"/>
      <c r="AL92" s="177"/>
      <c r="AM92" s="177"/>
      <c r="AN92" s="178" t="s">
        <v>53</v>
      </c>
      <c r="AO92" s="177"/>
      <c r="AP92" s="180"/>
      <c r="AQ92" s="56" t="s">
        <v>54</v>
      </c>
      <c r="AR92" s="28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7"/>
    </row>
    <row r="93" spans="1:90" s="2" customFormat="1" ht="10.9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1:90" s="6" customFormat="1" ht="32.4" customHeight="1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73">
        <f>ROUND(AG95,2)</f>
        <v>0</v>
      </c>
      <c r="AH94" s="173"/>
      <c r="AI94" s="173"/>
      <c r="AJ94" s="173"/>
      <c r="AK94" s="173"/>
      <c r="AL94" s="173"/>
      <c r="AM94" s="173"/>
      <c r="AN94" s="174">
        <f>SUM(AG94,AT94)</f>
        <v>0</v>
      </c>
      <c r="AO94" s="174"/>
      <c r="AP94" s="174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95.585390000000004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68</v>
      </c>
      <c r="BT94" s="72" t="s">
        <v>69</v>
      </c>
      <c r="BV94" s="72" t="s">
        <v>70</v>
      </c>
      <c r="BW94" s="72" t="s">
        <v>4</v>
      </c>
      <c r="BX94" s="72" t="s">
        <v>71</v>
      </c>
      <c r="CL94" s="72" t="s">
        <v>1</v>
      </c>
    </row>
    <row r="95" spans="1:90" s="7" customFormat="1" ht="24.75" customHeight="1">
      <c r="A95" s="73" t="s">
        <v>72</v>
      </c>
      <c r="B95" s="74"/>
      <c r="C95" s="75"/>
      <c r="D95" s="172" t="s">
        <v>13</v>
      </c>
      <c r="E95" s="172"/>
      <c r="F95" s="172"/>
      <c r="G95" s="172"/>
      <c r="H95" s="172"/>
      <c r="I95" s="76"/>
      <c r="J95" s="172" t="s">
        <v>15</v>
      </c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0">
        <f>'0629221 - Čeradice - opra...'!J28</f>
        <v>0</v>
      </c>
      <c r="AH95" s="171"/>
      <c r="AI95" s="171"/>
      <c r="AJ95" s="171"/>
      <c r="AK95" s="171"/>
      <c r="AL95" s="171"/>
      <c r="AM95" s="171"/>
      <c r="AN95" s="170">
        <f>SUM(AG95,AT95)</f>
        <v>0</v>
      </c>
      <c r="AO95" s="171"/>
      <c r="AP95" s="171"/>
      <c r="AQ95" s="77" t="s">
        <v>73</v>
      </c>
      <c r="AR95" s="74"/>
      <c r="AS95" s="78">
        <v>0</v>
      </c>
      <c r="AT95" s="79">
        <f>ROUND(SUM(AV95:AW95),2)</f>
        <v>0</v>
      </c>
      <c r="AU95" s="80">
        <f>'0629221 - Čeradice - opra...'!P116</f>
        <v>95.585388000000009</v>
      </c>
      <c r="AV95" s="79">
        <f>'0629221 - Čeradice - opra...'!J31</f>
        <v>0</v>
      </c>
      <c r="AW95" s="79">
        <f>'0629221 - Čeradice - opra...'!J32</f>
        <v>0</v>
      </c>
      <c r="AX95" s="79">
        <f>'0629221 - Čeradice - opra...'!J33</f>
        <v>0</v>
      </c>
      <c r="AY95" s="79">
        <f>'0629221 - Čeradice - opra...'!J34</f>
        <v>0</v>
      </c>
      <c r="AZ95" s="79">
        <f>'0629221 - Čeradice - opra...'!F31</f>
        <v>0</v>
      </c>
      <c r="BA95" s="79">
        <f>'0629221 - Čeradice - opra...'!F32</f>
        <v>0</v>
      </c>
      <c r="BB95" s="79">
        <f>'0629221 - Čeradice - opra...'!F33</f>
        <v>0</v>
      </c>
      <c r="BC95" s="79">
        <f>'0629221 - Čeradice - opra...'!F34</f>
        <v>0</v>
      </c>
      <c r="BD95" s="81">
        <f>'0629221 - Čeradice - opra...'!F35</f>
        <v>0</v>
      </c>
      <c r="BT95" s="82" t="s">
        <v>74</v>
      </c>
      <c r="BU95" s="82" t="s">
        <v>75</v>
      </c>
      <c r="BV95" s="82" t="s">
        <v>70</v>
      </c>
      <c r="BW95" s="82" t="s">
        <v>4</v>
      </c>
      <c r="BX95" s="82" t="s">
        <v>71</v>
      </c>
      <c r="CL95" s="82" t="s">
        <v>1</v>
      </c>
    </row>
    <row r="96" spans="1:90" s="2" customFormat="1" ht="30" customHeight="1">
      <c r="A96" s="27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8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s="2" customFormat="1" ht="6.9" customHeight="1">
      <c r="A97" s="27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629221 - Čeradice - opr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tabSelected="1" topLeftCell="A87" workbookViewId="0">
      <selection activeCell="V12" sqref="V1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3"/>
    </row>
    <row r="2" spans="1:46" s="1" customFormat="1" ht="36.9" customHeight="1">
      <c r="L2" s="175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5" t="s">
        <v>4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76</v>
      </c>
    </row>
    <row r="4" spans="1:46" s="1" customFormat="1" ht="24.9" customHeight="1">
      <c r="B4" s="18"/>
      <c r="D4" s="19" t="s">
        <v>77</v>
      </c>
      <c r="L4" s="18"/>
      <c r="M4" s="84" t="s">
        <v>10</v>
      </c>
      <c r="AT4" s="15" t="s">
        <v>3</v>
      </c>
    </row>
    <row r="5" spans="1:46" s="1" customFormat="1" ht="6.9" customHeight="1">
      <c r="B5" s="18"/>
      <c r="L5" s="18"/>
    </row>
    <row r="6" spans="1:46" s="2" customFormat="1" ht="12" customHeight="1">
      <c r="A6" s="27"/>
      <c r="B6" s="28"/>
      <c r="C6" s="27"/>
      <c r="D6" s="24" t="s">
        <v>14</v>
      </c>
      <c r="E6" s="27"/>
      <c r="F6" s="27"/>
      <c r="G6" s="27"/>
      <c r="H6" s="27"/>
      <c r="I6" s="27"/>
      <c r="J6" s="27"/>
      <c r="K6" s="27"/>
      <c r="L6" s="3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6" s="2" customFormat="1" ht="16.5" customHeight="1">
      <c r="A7" s="27"/>
      <c r="B7" s="28"/>
      <c r="C7" s="27"/>
      <c r="D7" s="27"/>
      <c r="E7" s="181" t="s">
        <v>15</v>
      </c>
      <c r="F7" s="194"/>
      <c r="G7" s="194"/>
      <c r="H7" s="194"/>
      <c r="I7" s="27"/>
      <c r="J7" s="27"/>
      <c r="K7" s="27"/>
      <c r="L7" s="3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6" s="2" customFormat="1">
      <c r="A8" s="27"/>
      <c r="B8" s="28"/>
      <c r="C8" s="27"/>
      <c r="D8" s="27"/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2" customHeight="1">
      <c r="A9" s="27"/>
      <c r="B9" s="28"/>
      <c r="C9" s="27"/>
      <c r="D9" s="24" t="s">
        <v>16</v>
      </c>
      <c r="E9" s="27"/>
      <c r="F9" s="22" t="s">
        <v>1</v>
      </c>
      <c r="G9" s="27"/>
      <c r="H9" s="27"/>
      <c r="I9" s="24" t="s">
        <v>17</v>
      </c>
      <c r="J9" s="22" t="s">
        <v>1</v>
      </c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ht="12" customHeight="1">
      <c r="A10" s="27"/>
      <c r="B10" s="28"/>
      <c r="C10" s="27"/>
      <c r="D10" s="24" t="s">
        <v>18</v>
      </c>
      <c r="E10" s="27"/>
      <c r="F10" s="22" t="s">
        <v>19</v>
      </c>
      <c r="G10" s="27"/>
      <c r="H10" s="27"/>
      <c r="I10" s="24" t="s">
        <v>20</v>
      </c>
      <c r="J10" s="50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0.95" customHeight="1">
      <c r="A11" s="27"/>
      <c r="B11" s="28"/>
      <c r="C11" s="27"/>
      <c r="D11" s="27"/>
      <c r="E11" s="27"/>
      <c r="F11" s="27"/>
      <c r="G11" s="27"/>
      <c r="H11" s="27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>
      <c r="A12" s="27"/>
      <c r="B12" s="28"/>
      <c r="C12" s="27"/>
      <c r="D12" s="24" t="s">
        <v>21</v>
      </c>
      <c r="E12" s="27"/>
      <c r="F12" s="27"/>
      <c r="G12" s="27"/>
      <c r="H12" s="27"/>
      <c r="I12" s="24" t="s">
        <v>22</v>
      </c>
      <c r="J12" s="22" t="str">
        <f>IF('Rekapitulace stavby'!AN10="","",'Rekapitulace stavby'!AN10)</f>
        <v/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8" customHeight="1">
      <c r="A13" s="27"/>
      <c r="B13" s="28"/>
      <c r="C13" s="27"/>
      <c r="D13" s="27"/>
      <c r="E13" s="22" t="str">
        <f>IF('Rekapitulace stavby'!E11="","",'Rekapitulace stavby'!E11)</f>
        <v xml:space="preserve"> </v>
      </c>
      <c r="F13" s="27"/>
      <c r="G13" s="27"/>
      <c r="H13" s="27"/>
      <c r="I13" s="24" t="s">
        <v>23</v>
      </c>
      <c r="J13" s="22" t="str">
        <f>IF('Rekapitulace stavby'!AN11="","",'Rekapitulace stavby'!AN11)</f>
        <v/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6.9" customHeight="1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2" customHeight="1">
      <c r="A15" s="27"/>
      <c r="B15" s="28"/>
      <c r="C15" s="27"/>
      <c r="D15" s="24" t="s">
        <v>24</v>
      </c>
      <c r="E15" s="27"/>
      <c r="F15" s="27"/>
      <c r="G15" s="27"/>
      <c r="H15" s="27"/>
      <c r="I15" s="24" t="s">
        <v>22</v>
      </c>
      <c r="J15" s="22" t="str">
        <f>'Rekapitulace stavby'!AN13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18" customHeight="1">
      <c r="A16" s="27"/>
      <c r="B16" s="28"/>
      <c r="C16" s="27"/>
      <c r="D16" s="27"/>
      <c r="E16" s="160" t="str">
        <f>'Rekapitulace stavby'!E14</f>
        <v xml:space="preserve"> </v>
      </c>
      <c r="F16" s="160"/>
      <c r="G16" s="160"/>
      <c r="H16" s="160"/>
      <c r="I16" s="24" t="s">
        <v>23</v>
      </c>
      <c r="J16" s="22" t="str">
        <f>'Rekapitulace stavby'!AN14</f>
        <v/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6.9" customHeight="1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2" customHeight="1">
      <c r="A18" s="27"/>
      <c r="B18" s="28"/>
      <c r="C18" s="27"/>
      <c r="D18" s="24" t="s">
        <v>25</v>
      </c>
      <c r="E18" s="27"/>
      <c r="F18" s="27"/>
      <c r="G18" s="27"/>
      <c r="H18" s="27"/>
      <c r="I18" s="24" t="s">
        <v>22</v>
      </c>
      <c r="J18" s="22" t="str">
        <f>IF('Rekapitulace stavby'!AN16="","",'Rekapitulace stavby'!AN16)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18" customHeight="1">
      <c r="A19" s="27"/>
      <c r="B19" s="28"/>
      <c r="C19" s="27"/>
      <c r="D19" s="27"/>
      <c r="E19" s="22" t="str">
        <f>IF('Rekapitulace stavby'!E17="","",'Rekapitulace stavby'!E17)</f>
        <v xml:space="preserve"> </v>
      </c>
      <c r="F19" s="27"/>
      <c r="G19" s="27"/>
      <c r="H19" s="27"/>
      <c r="I19" s="24" t="s">
        <v>23</v>
      </c>
      <c r="J19" s="22" t="str">
        <f>IF('Rekapitulace stavby'!AN17="","",'Rekapitulace stavby'!AN17)</f>
        <v/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6.9" customHeight="1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2" customHeight="1">
      <c r="A21" s="27"/>
      <c r="B21" s="28"/>
      <c r="C21" s="27"/>
      <c r="D21" s="24" t="s">
        <v>27</v>
      </c>
      <c r="E21" s="27"/>
      <c r="F21" s="27"/>
      <c r="G21" s="27"/>
      <c r="H21" s="27"/>
      <c r="I21" s="24" t="s">
        <v>22</v>
      </c>
      <c r="J21" s="22" t="str">
        <f>IF('Rekapitulace stavby'!AN19="","",'Rekapitulace stavby'!AN19)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18" customHeight="1">
      <c r="A22" s="27"/>
      <c r="B22" s="28"/>
      <c r="C22" s="27"/>
      <c r="D22" s="27"/>
      <c r="E22" s="22" t="str">
        <f>IF('Rekapitulace stavby'!E20="","",'Rekapitulace stavby'!E20)</f>
        <v xml:space="preserve"> </v>
      </c>
      <c r="F22" s="27"/>
      <c r="G22" s="27"/>
      <c r="H22" s="27"/>
      <c r="I22" s="24" t="s">
        <v>23</v>
      </c>
      <c r="J22" s="22" t="str">
        <f>IF('Rekapitulace stavby'!AN20="","",'Rekapitulace stavby'!AN20)</f>
        <v/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6.9" customHeight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2" customHeight="1">
      <c r="A24" s="27"/>
      <c r="B24" s="28"/>
      <c r="C24" s="27"/>
      <c r="D24" s="24" t="s">
        <v>28</v>
      </c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8" customFormat="1" ht="16.5" customHeight="1">
      <c r="A25" s="85"/>
      <c r="B25" s="86"/>
      <c r="C25" s="85"/>
      <c r="D25" s="85"/>
      <c r="E25" s="163" t="s">
        <v>1</v>
      </c>
      <c r="F25" s="163"/>
      <c r="G25" s="163"/>
      <c r="H25" s="163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2" customFormat="1" ht="6.9" customHeight="1">
      <c r="A26" s="27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2" customFormat="1" ht="6.9" customHeight="1">
      <c r="A27" s="27"/>
      <c r="B27" s="28"/>
      <c r="C27" s="27"/>
      <c r="D27" s="61"/>
      <c r="E27" s="61"/>
      <c r="F27" s="61"/>
      <c r="G27" s="61"/>
      <c r="H27" s="61"/>
      <c r="I27" s="61"/>
      <c r="J27" s="61"/>
      <c r="K27" s="61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2" customFormat="1" ht="25.35" customHeight="1">
      <c r="A28" s="27"/>
      <c r="B28" s="28"/>
      <c r="C28" s="27"/>
      <c r="D28" s="88" t="s">
        <v>29</v>
      </c>
      <c r="E28" s="27"/>
      <c r="F28" s="27"/>
      <c r="G28" s="27"/>
      <c r="H28" s="27"/>
      <c r="I28" s="27"/>
      <c r="J28" s="66">
        <f>ROUND(J116, 2)</f>
        <v>0</v>
      </c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14.4" customHeight="1">
      <c r="A30" s="27"/>
      <c r="B30" s="28"/>
      <c r="C30" s="27"/>
      <c r="D30" s="27"/>
      <c r="E30" s="27"/>
      <c r="F30" s="31" t="s">
        <v>31</v>
      </c>
      <c r="G30" s="27"/>
      <c r="H30" s="27"/>
      <c r="I30" s="31" t="s">
        <v>30</v>
      </c>
      <c r="J30" s="31" t="s">
        <v>32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14.4" customHeight="1">
      <c r="A31" s="27"/>
      <c r="B31" s="28"/>
      <c r="C31" s="27"/>
      <c r="D31" s="89" t="s">
        <v>33</v>
      </c>
      <c r="E31" s="24" t="s">
        <v>34</v>
      </c>
      <c r="F31" s="90">
        <f>ROUND((SUM(BE116:BE129)),  2)</f>
        <v>0</v>
      </c>
      <c r="G31" s="27"/>
      <c r="H31" s="27"/>
      <c r="I31" s="91">
        <v>0.21</v>
      </c>
      <c r="J31" s="90">
        <f>ROUND(((SUM(BE116:BE129))*I31),  2)</f>
        <v>0</v>
      </c>
      <c r="K31" s="27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4" t="s">
        <v>35</v>
      </c>
      <c r="F32" s="90">
        <f>ROUND((SUM(BF116:BF129)),  2)</f>
        <v>0</v>
      </c>
      <c r="G32" s="27"/>
      <c r="H32" s="27"/>
      <c r="I32" s="91">
        <v>0.15</v>
      </c>
      <c r="J32" s="90">
        <f>ROUND(((SUM(BF116:BF129))*I32),  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hidden="1" customHeight="1">
      <c r="A33" s="27"/>
      <c r="B33" s="28"/>
      <c r="C33" s="27"/>
      <c r="D33" s="27"/>
      <c r="E33" s="24" t="s">
        <v>36</v>
      </c>
      <c r="F33" s="90">
        <f>ROUND((SUM(BG116:BG129)),  2)</f>
        <v>0</v>
      </c>
      <c r="G33" s="27"/>
      <c r="H33" s="27"/>
      <c r="I33" s="91">
        <v>0.21</v>
      </c>
      <c r="J33" s="90">
        <f>0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hidden="1" customHeight="1">
      <c r="A34" s="27"/>
      <c r="B34" s="28"/>
      <c r="C34" s="27"/>
      <c r="D34" s="27"/>
      <c r="E34" s="24" t="s">
        <v>37</v>
      </c>
      <c r="F34" s="90">
        <f>ROUND((SUM(BH116:BH129)),  2)</f>
        <v>0</v>
      </c>
      <c r="G34" s="27"/>
      <c r="H34" s="27"/>
      <c r="I34" s="91">
        <v>0.15</v>
      </c>
      <c r="J34" s="90">
        <f>0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hidden="1" customHeight="1">
      <c r="A35" s="27"/>
      <c r="B35" s="28"/>
      <c r="C35" s="27"/>
      <c r="D35" s="27"/>
      <c r="E35" s="24" t="s">
        <v>38</v>
      </c>
      <c r="F35" s="90">
        <f>ROUND((SUM(BI116:BI129)),  2)</f>
        <v>0</v>
      </c>
      <c r="G35" s="27"/>
      <c r="H35" s="27"/>
      <c r="I35" s="91">
        <v>0</v>
      </c>
      <c r="J35" s="90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6.9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25.35" customHeight="1">
      <c r="A37" s="27"/>
      <c r="B37" s="28"/>
      <c r="C37" s="92"/>
      <c r="D37" s="93" t="s">
        <v>39</v>
      </c>
      <c r="E37" s="55"/>
      <c r="F37" s="55"/>
      <c r="G37" s="94" t="s">
        <v>40</v>
      </c>
      <c r="H37" s="95" t="s">
        <v>41</v>
      </c>
      <c r="I37" s="55"/>
      <c r="J37" s="96">
        <f>SUM(J28:J35)</f>
        <v>0</v>
      </c>
      <c r="K37" s="9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14.4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4" customHeight="1">
      <c r="B39" s="18"/>
      <c r="L39" s="18"/>
    </row>
    <row r="40" spans="1:31" s="1" customFormat="1" ht="14.4" customHeight="1">
      <c r="B40" s="18"/>
      <c r="L40" s="18"/>
    </row>
    <row r="41" spans="1:31" s="1" customFormat="1" ht="14.4" customHeight="1">
      <c r="B41" s="18"/>
      <c r="L41" s="18"/>
    </row>
    <row r="42" spans="1:31" s="1" customFormat="1" ht="14.4" customHeight="1">
      <c r="B42" s="18"/>
      <c r="L42" s="18"/>
    </row>
    <row r="43" spans="1:31" s="1" customFormat="1" ht="14.4" customHeight="1">
      <c r="B43" s="18"/>
      <c r="L43" s="18"/>
    </row>
    <row r="44" spans="1:31" s="1" customFormat="1" ht="14.4" customHeight="1">
      <c r="B44" s="18"/>
      <c r="L44" s="18"/>
    </row>
    <row r="45" spans="1:31" s="1" customFormat="1" ht="14.4" customHeight="1">
      <c r="B45" s="18"/>
      <c r="L45" s="18"/>
    </row>
    <row r="46" spans="1:31" s="1" customFormat="1" ht="14.4" customHeight="1">
      <c r="B46" s="18"/>
      <c r="L46" s="18"/>
    </row>
    <row r="47" spans="1:31" s="1" customFormat="1" ht="14.4" customHeight="1">
      <c r="B47" s="18"/>
      <c r="L47" s="18"/>
    </row>
    <row r="48" spans="1:31" s="1" customFormat="1" ht="14.4" customHeight="1">
      <c r="B48" s="18"/>
      <c r="L48" s="18"/>
    </row>
    <row r="49" spans="1:31" s="1" customFormat="1" ht="14.4" customHeight="1">
      <c r="B49" s="18"/>
      <c r="L49" s="18"/>
    </row>
    <row r="50" spans="1:31" s="2" customFormat="1" ht="14.4" customHeight="1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3.2">
      <c r="A61" s="27"/>
      <c r="B61" s="28"/>
      <c r="C61" s="27"/>
      <c r="D61" s="40" t="s">
        <v>44</v>
      </c>
      <c r="E61" s="30"/>
      <c r="F61" s="98" t="s">
        <v>45</v>
      </c>
      <c r="G61" s="40" t="s">
        <v>44</v>
      </c>
      <c r="H61" s="30"/>
      <c r="I61" s="30"/>
      <c r="J61" s="99" t="s">
        <v>45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3.2">
      <c r="A65" s="27"/>
      <c r="B65" s="28"/>
      <c r="C65" s="27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3.2">
      <c r="A76" s="27"/>
      <c r="B76" s="28"/>
      <c r="C76" s="27"/>
      <c r="D76" s="40" t="s">
        <v>44</v>
      </c>
      <c r="E76" s="30"/>
      <c r="F76" s="98" t="s">
        <v>45</v>
      </c>
      <c r="G76" s="40" t="s">
        <v>44</v>
      </c>
      <c r="H76" s="30"/>
      <c r="I76" s="30"/>
      <c r="J76" s="99" t="s">
        <v>45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6.9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4.9" customHeight="1">
      <c r="A82" s="27"/>
      <c r="B82" s="28"/>
      <c r="C82" s="19" t="s">
        <v>78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6.9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>
      <c r="A85" s="27"/>
      <c r="B85" s="28"/>
      <c r="C85" s="27"/>
      <c r="D85" s="27"/>
      <c r="E85" s="181" t="str">
        <f>E7</f>
        <v>Čeradice - oprava komunikace u fotbalového hřiště</v>
      </c>
      <c r="F85" s="194"/>
      <c r="G85" s="194"/>
      <c r="H85" s="194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6.9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2" customHeight="1">
      <c r="A87" s="27"/>
      <c r="B87" s="28"/>
      <c r="C87" s="24" t="s">
        <v>18</v>
      </c>
      <c r="D87" s="27"/>
      <c r="E87" s="27"/>
      <c r="F87" s="22" t="str">
        <f>F10</f>
        <v xml:space="preserve"> </v>
      </c>
      <c r="G87" s="27"/>
      <c r="H87" s="27"/>
      <c r="I87" s="24" t="s">
        <v>20</v>
      </c>
      <c r="J87" s="50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6.9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5.15" customHeight="1">
      <c r="A89" s="27"/>
      <c r="B89" s="28"/>
      <c r="C89" s="24" t="s">
        <v>21</v>
      </c>
      <c r="D89" s="27"/>
      <c r="E89" s="27"/>
      <c r="F89" s="22" t="str">
        <f>E13</f>
        <v xml:space="preserve"> </v>
      </c>
      <c r="G89" s="27"/>
      <c r="H89" s="27"/>
      <c r="I89" s="24" t="s">
        <v>25</v>
      </c>
      <c r="J89" s="25" t="str">
        <f>E19</f>
        <v xml:space="preserve"> 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15.15" customHeight="1">
      <c r="A90" s="27"/>
      <c r="B90" s="28"/>
      <c r="C90" s="24" t="s">
        <v>24</v>
      </c>
      <c r="D90" s="27"/>
      <c r="E90" s="27"/>
      <c r="F90" s="22" t="str">
        <f>IF(E16="","",E16)</f>
        <v xml:space="preserve"> </v>
      </c>
      <c r="G90" s="27"/>
      <c r="H90" s="27"/>
      <c r="I90" s="24" t="s">
        <v>27</v>
      </c>
      <c r="J90" s="25" t="str">
        <f>E22</f>
        <v xml:space="preserve"> </v>
      </c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0.3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29.25" customHeight="1">
      <c r="A92" s="27"/>
      <c r="B92" s="28"/>
      <c r="C92" s="100" t="s">
        <v>79</v>
      </c>
      <c r="D92" s="92"/>
      <c r="E92" s="92"/>
      <c r="F92" s="92"/>
      <c r="G92" s="92"/>
      <c r="H92" s="92"/>
      <c r="I92" s="92"/>
      <c r="J92" s="101" t="s">
        <v>80</v>
      </c>
      <c r="K92" s="92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2.95" customHeight="1">
      <c r="A94" s="27"/>
      <c r="B94" s="28"/>
      <c r="C94" s="102" t="s">
        <v>81</v>
      </c>
      <c r="D94" s="27"/>
      <c r="E94" s="27"/>
      <c r="F94" s="27"/>
      <c r="G94" s="27"/>
      <c r="H94" s="27"/>
      <c r="I94" s="27"/>
      <c r="J94" s="66">
        <f>J116</f>
        <v>0</v>
      </c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U94" s="15" t="s">
        <v>82</v>
      </c>
    </row>
    <row r="95" spans="1:47" s="9" customFormat="1" ht="24.9" customHeight="1">
      <c r="B95" s="103"/>
      <c r="D95" s="104" t="s">
        <v>83</v>
      </c>
      <c r="E95" s="105"/>
      <c r="F95" s="105"/>
      <c r="G95" s="105"/>
      <c r="H95" s="105"/>
      <c r="I95" s="105"/>
      <c r="J95" s="106">
        <f>J117</f>
        <v>0</v>
      </c>
      <c r="L95" s="103"/>
    </row>
    <row r="96" spans="1:47" s="10" customFormat="1" ht="19.95" customHeight="1">
      <c r="B96" s="107"/>
      <c r="D96" s="108" t="s">
        <v>84</v>
      </c>
      <c r="E96" s="109"/>
      <c r="F96" s="109"/>
      <c r="G96" s="109"/>
      <c r="H96" s="109"/>
      <c r="I96" s="109"/>
      <c r="J96" s="110">
        <f>J118</f>
        <v>0</v>
      </c>
      <c r="L96" s="107"/>
    </row>
    <row r="97" spans="1:31" s="10" customFormat="1" ht="19.95" customHeight="1">
      <c r="B97" s="107"/>
      <c r="D97" s="108" t="s">
        <v>85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1:31" s="10" customFormat="1" ht="19.95" customHeight="1">
      <c r="B98" s="107"/>
      <c r="D98" s="108" t="s">
        <v>86</v>
      </c>
      <c r="E98" s="109"/>
      <c r="F98" s="109"/>
      <c r="G98" s="109"/>
      <c r="H98" s="109"/>
      <c r="I98" s="109"/>
      <c r="J98" s="110">
        <f>J128</f>
        <v>0</v>
      </c>
      <c r="L98" s="107"/>
    </row>
    <row r="99" spans="1:31" s="2" customFormat="1" ht="21.75" customHeight="1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6.9" customHeight="1">
      <c r="A100" s="27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6.9" customHeight="1">
      <c r="A104" s="27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4.9" customHeight="1">
      <c r="A105" s="27"/>
      <c r="B105" s="28"/>
      <c r="C105" s="19" t="s">
        <v>87</v>
      </c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customHeight="1">
      <c r="A107" s="27"/>
      <c r="B107" s="28"/>
      <c r="C107" s="24" t="s">
        <v>14</v>
      </c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customHeight="1">
      <c r="A108" s="27"/>
      <c r="B108" s="28"/>
      <c r="C108" s="27"/>
      <c r="D108" s="27"/>
      <c r="E108" s="181" t="str">
        <f>E7</f>
        <v>Čeradice - oprava komunikace u fotbalového hřiště</v>
      </c>
      <c r="F108" s="194"/>
      <c r="G108" s="194"/>
      <c r="H108" s="194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6.9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4" t="s">
        <v>18</v>
      </c>
      <c r="D110" s="27"/>
      <c r="E110" s="27"/>
      <c r="F110" s="22" t="str">
        <f>F10</f>
        <v xml:space="preserve"> </v>
      </c>
      <c r="G110" s="27"/>
      <c r="H110" s="27"/>
      <c r="I110" s="24" t="s">
        <v>20</v>
      </c>
      <c r="J110" s="50" t="str">
        <f>IF(J10="","",J10)</f>
        <v/>
      </c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6.9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5.15" customHeight="1">
      <c r="A112" s="27"/>
      <c r="B112" s="28"/>
      <c r="C112" s="24" t="s">
        <v>21</v>
      </c>
      <c r="D112" s="27"/>
      <c r="E112" s="27"/>
      <c r="F112" s="22" t="str">
        <f>E13</f>
        <v xml:space="preserve"> </v>
      </c>
      <c r="G112" s="27"/>
      <c r="H112" s="27"/>
      <c r="I112" s="24" t="s">
        <v>25</v>
      </c>
      <c r="J112" s="25" t="str">
        <f>E19</f>
        <v xml:space="preserve"> </v>
      </c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15.15" customHeight="1">
      <c r="A113" s="27"/>
      <c r="B113" s="28"/>
      <c r="C113" s="24" t="s">
        <v>24</v>
      </c>
      <c r="D113" s="27"/>
      <c r="E113" s="27"/>
      <c r="F113" s="22" t="str">
        <f>IF(E16="","",E16)</f>
        <v xml:space="preserve"> </v>
      </c>
      <c r="G113" s="27"/>
      <c r="H113" s="27"/>
      <c r="I113" s="24" t="s">
        <v>27</v>
      </c>
      <c r="J113" s="25" t="str">
        <f>E22</f>
        <v xml:space="preserve"> </v>
      </c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0.3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11" customFormat="1" ht="29.25" customHeight="1">
      <c r="A115" s="111"/>
      <c r="B115" s="112"/>
      <c r="C115" s="113" t="s">
        <v>88</v>
      </c>
      <c r="D115" s="114" t="s">
        <v>54</v>
      </c>
      <c r="E115" s="114" t="s">
        <v>50</v>
      </c>
      <c r="F115" s="114" t="s">
        <v>51</v>
      </c>
      <c r="G115" s="114" t="s">
        <v>89</v>
      </c>
      <c r="H115" s="114" t="s">
        <v>90</v>
      </c>
      <c r="I115" s="114" t="s">
        <v>91</v>
      </c>
      <c r="J115" s="115" t="s">
        <v>80</v>
      </c>
      <c r="K115" s="116" t="s">
        <v>92</v>
      </c>
      <c r="L115" s="117"/>
      <c r="M115" s="57" t="s">
        <v>1</v>
      </c>
      <c r="N115" s="58" t="s">
        <v>33</v>
      </c>
      <c r="O115" s="58" t="s">
        <v>93</v>
      </c>
      <c r="P115" s="58" t="s">
        <v>94</v>
      </c>
      <c r="Q115" s="58" t="s">
        <v>95</v>
      </c>
      <c r="R115" s="58" t="s">
        <v>96</v>
      </c>
      <c r="S115" s="58" t="s">
        <v>97</v>
      </c>
      <c r="T115" s="59" t="s">
        <v>98</v>
      </c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</row>
    <row r="116" spans="1:65" s="2" customFormat="1" ht="22.95" customHeight="1">
      <c r="A116" s="27"/>
      <c r="B116" s="28"/>
      <c r="C116" s="64" t="s">
        <v>99</v>
      </c>
      <c r="D116" s="27"/>
      <c r="E116" s="27"/>
      <c r="F116" s="27"/>
      <c r="G116" s="27"/>
      <c r="H116" s="27"/>
      <c r="I116" s="27"/>
      <c r="J116" s="118">
        <f>BK116</f>
        <v>0</v>
      </c>
      <c r="K116" s="27"/>
      <c r="L116" s="28"/>
      <c r="M116" s="60"/>
      <c r="N116" s="51"/>
      <c r="O116" s="61"/>
      <c r="P116" s="119">
        <f>P117</f>
        <v>95.585388000000009</v>
      </c>
      <c r="Q116" s="61"/>
      <c r="R116" s="119">
        <f>R117</f>
        <v>337.71789999999999</v>
      </c>
      <c r="S116" s="61"/>
      <c r="T116" s="120">
        <f>T117</f>
        <v>28.75</v>
      </c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T116" s="15" t="s">
        <v>68</v>
      </c>
      <c r="AU116" s="15" t="s">
        <v>82</v>
      </c>
      <c r="BK116" s="121">
        <f>BK117</f>
        <v>0</v>
      </c>
    </row>
    <row r="117" spans="1:65" s="12" customFormat="1" ht="25.95" customHeight="1">
      <c r="B117" s="122"/>
      <c r="D117" s="123" t="s">
        <v>68</v>
      </c>
      <c r="E117" s="124" t="s">
        <v>100</v>
      </c>
      <c r="F117" s="124" t="s">
        <v>101</v>
      </c>
      <c r="J117" s="125">
        <f>BK117</f>
        <v>0</v>
      </c>
      <c r="L117" s="122"/>
      <c r="M117" s="126"/>
      <c r="N117" s="127"/>
      <c r="O117" s="127"/>
      <c r="P117" s="128">
        <f>P118+P120+P128</f>
        <v>95.585388000000009</v>
      </c>
      <c r="Q117" s="127"/>
      <c r="R117" s="128">
        <f>R118+R120+R128</f>
        <v>337.71789999999999</v>
      </c>
      <c r="S117" s="127"/>
      <c r="T117" s="129">
        <f>T118+T120+T128</f>
        <v>28.75</v>
      </c>
      <c r="AR117" s="123" t="s">
        <v>74</v>
      </c>
      <c r="AT117" s="130" t="s">
        <v>68</v>
      </c>
      <c r="AU117" s="130" t="s">
        <v>69</v>
      </c>
      <c r="AY117" s="123" t="s">
        <v>102</v>
      </c>
      <c r="BK117" s="131">
        <f>BK118+BK120+BK128</f>
        <v>0</v>
      </c>
    </row>
    <row r="118" spans="1:65" s="12" customFormat="1" ht="22.95" customHeight="1">
      <c r="B118" s="122"/>
      <c r="D118" s="123" t="s">
        <v>68</v>
      </c>
      <c r="E118" s="132" t="s">
        <v>74</v>
      </c>
      <c r="F118" s="132" t="s">
        <v>103</v>
      </c>
      <c r="J118" s="133">
        <f>BK118</f>
        <v>0</v>
      </c>
      <c r="L118" s="122"/>
      <c r="M118" s="126"/>
      <c r="N118" s="127"/>
      <c r="O118" s="127"/>
      <c r="P118" s="128">
        <f>P119</f>
        <v>19</v>
      </c>
      <c r="Q118" s="127"/>
      <c r="R118" s="128">
        <f>R119</f>
        <v>0.01</v>
      </c>
      <c r="S118" s="127"/>
      <c r="T118" s="129">
        <f>T119</f>
        <v>28.75</v>
      </c>
      <c r="AR118" s="123" t="s">
        <v>74</v>
      </c>
      <c r="AT118" s="130" t="s">
        <v>68</v>
      </c>
      <c r="AU118" s="130" t="s">
        <v>74</v>
      </c>
      <c r="AY118" s="123" t="s">
        <v>102</v>
      </c>
      <c r="BK118" s="131">
        <f>BK119</f>
        <v>0</v>
      </c>
    </row>
    <row r="119" spans="1:65" s="2" customFormat="1" ht="37.950000000000003" customHeight="1">
      <c r="A119" s="27"/>
      <c r="B119" s="134"/>
      <c r="C119" s="135" t="s">
        <v>74</v>
      </c>
      <c r="D119" s="135" t="s">
        <v>104</v>
      </c>
      <c r="E119" s="136" t="s">
        <v>105</v>
      </c>
      <c r="F119" s="137" t="s">
        <v>106</v>
      </c>
      <c r="G119" s="138" t="s">
        <v>107</v>
      </c>
      <c r="H119" s="139">
        <v>250</v>
      </c>
      <c r="I119" s="140"/>
      <c r="J119" s="140">
        <f>ROUND(I119*H119,2)</f>
        <v>0</v>
      </c>
      <c r="K119" s="141"/>
      <c r="L119" s="28"/>
      <c r="M119" s="142" t="s">
        <v>1</v>
      </c>
      <c r="N119" s="143" t="s">
        <v>34</v>
      </c>
      <c r="O119" s="144">
        <v>7.5999999999999998E-2</v>
      </c>
      <c r="P119" s="144">
        <f>O119*H119</f>
        <v>19</v>
      </c>
      <c r="Q119" s="144">
        <v>4.0000000000000003E-5</v>
      </c>
      <c r="R119" s="144">
        <f>Q119*H119</f>
        <v>0.01</v>
      </c>
      <c r="S119" s="144">
        <v>0.115</v>
      </c>
      <c r="T119" s="145">
        <f>S119*H119</f>
        <v>28.75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R119" s="146" t="s">
        <v>108</v>
      </c>
      <c r="AT119" s="146" t="s">
        <v>104</v>
      </c>
      <c r="AU119" s="146" t="s">
        <v>76</v>
      </c>
      <c r="AY119" s="15" t="s">
        <v>102</v>
      </c>
      <c r="BE119" s="147">
        <f>IF(N119="základní",J119,0)</f>
        <v>0</v>
      </c>
      <c r="BF119" s="147">
        <f>IF(N119="snížená",J119,0)</f>
        <v>0</v>
      </c>
      <c r="BG119" s="147">
        <f>IF(N119="zákl. přenesená",J119,0)</f>
        <v>0</v>
      </c>
      <c r="BH119" s="147">
        <f>IF(N119="sníž. přenesená",J119,0)</f>
        <v>0</v>
      </c>
      <c r="BI119" s="147">
        <f>IF(N119="nulová",J119,0)</f>
        <v>0</v>
      </c>
      <c r="BJ119" s="15" t="s">
        <v>74</v>
      </c>
      <c r="BK119" s="147">
        <f>ROUND(I119*H119,2)</f>
        <v>0</v>
      </c>
      <c r="BL119" s="15" t="s">
        <v>108</v>
      </c>
      <c r="BM119" s="146" t="s">
        <v>109</v>
      </c>
    </row>
    <row r="120" spans="1:65" s="12" customFormat="1" ht="22.95" customHeight="1">
      <c r="B120" s="122"/>
      <c r="D120" s="123" t="s">
        <v>68</v>
      </c>
      <c r="E120" s="132" t="s">
        <v>110</v>
      </c>
      <c r="F120" s="132" t="s">
        <v>111</v>
      </c>
      <c r="J120" s="133">
        <f>BK120</f>
        <v>0</v>
      </c>
      <c r="L120" s="122"/>
      <c r="M120" s="126"/>
      <c r="N120" s="127"/>
      <c r="O120" s="127"/>
      <c r="P120" s="128">
        <f>SUM(P121:P127)</f>
        <v>54.296000000000006</v>
      </c>
      <c r="Q120" s="127"/>
      <c r="R120" s="128">
        <f>SUM(R121:R127)</f>
        <v>337.7079</v>
      </c>
      <c r="S120" s="127"/>
      <c r="T120" s="129">
        <f>SUM(T121:T127)</f>
        <v>0</v>
      </c>
      <c r="AR120" s="123" t="s">
        <v>74</v>
      </c>
      <c r="AT120" s="130" t="s">
        <v>68</v>
      </c>
      <c r="AU120" s="130" t="s">
        <v>74</v>
      </c>
      <c r="AY120" s="123" t="s">
        <v>102</v>
      </c>
      <c r="BK120" s="131">
        <f>SUM(BK121:BK127)</f>
        <v>0</v>
      </c>
    </row>
    <row r="121" spans="1:65" s="2" customFormat="1" ht="24.15" customHeight="1">
      <c r="A121" s="27"/>
      <c r="B121" s="134"/>
      <c r="C121" s="135" t="s">
        <v>76</v>
      </c>
      <c r="D121" s="135" t="s">
        <v>104</v>
      </c>
      <c r="E121" s="136" t="s">
        <v>112</v>
      </c>
      <c r="F121" s="137" t="s">
        <v>113</v>
      </c>
      <c r="G121" s="138" t="s">
        <v>107</v>
      </c>
      <c r="H121" s="139">
        <v>1215</v>
      </c>
      <c r="I121" s="140"/>
      <c r="J121" s="140">
        <f>ROUND(I121*H121,2)</f>
        <v>0</v>
      </c>
      <c r="K121" s="141"/>
      <c r="L121" s="28"/>
      <c r="M121" s="142" t="s">
        <v>1</v>
      </c>
      <c r="N121" s="143" t="s">
        <v>34</v>
      </c>
      <c r="O121" s="144">
        <v>1.4E-2</v>
      </c>
      <c r="P121" s="144">
        <f>O121*H121</f>
        <v>17.010000000000002</v>
      </c>
      <c r="Q121" s="144">
        <v>0.10548</v>
      </c>
      <c r="R121" s="144">
        <f>Q121*H121</f>
        <v>128.15819999999999</v>
      </c>
      <c r="S121" s="144">
        <v>0</v>
      </c>
      <c r="T121" s="145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46" t="s">
        <v>108</v>
      </c>
      <c r="AT121" s="146" t="s">
        <v>104</v>
      </c>
      <c r="AU121" s="146" t="s">
        <v>76</v>
      </c>
      <c r="AY121" s="15" t="s">
        <v>102</v>
      </c>
      <c r="BE121" s="147">
        <f>IF(N121="základní",J121,0)</f>
        <v>0</v>
      </c>
      <c r="BF121" s="147">
        <f>IF(N121="snížená",J121,0)</f>
        <v>0</v>
      </c>
      <c r="BG121" s="147">
        <f>IF(N121="zákl. přenesená",J121,0)</f>
        <v>0</v>
      </c>
      <c r="BH121" s="147">
        <f>IF(N121="sníž. přenesená",J121,0)</f>
        <v>0</v>
      </c>
      <c r="BI121" s="147">
        <f>IF(N121="nulová",J121,0)</f>
        <v>0</v>
      </c>
      <c r="BJ121" s="15" t="s">
        <v>74</v>
      </c>
      <c r="BK121" s="147">
        <f>ROUND(I121*H121,2)</f>
        <v>0</v>
      </c>
      <c r="BL121" s="15" t="s">
        <v>108</v>
      </c>
      <c r="BM121" s="146" t="s">
        <v>114</v>
      </c>
    </row>
    <row r="122" spans="1:65" s="13" customFormat="1">
      <c r="B122" s="148"/>
      <c r="D122" s="149" t="s">
        <v>115</v>
      </c>
      <c r="E122" s="150" t="s">
        <v>1</v>
      </c>
      <c r="F122" s="151" t="s">
        <v>116</v>
      </c>
      <c r="H122" s="152">
        <v>1215</v>
      </c>
      <c r="L122" s="148"/>
      <c r="M122" s="153"/>
      <c r="N122" s="154"/>
      <c r="O122" s="154"/>
      <c r="P122" s="154"/>
      <c r="Q122" s="154"/>
      <c r="R122" s="154"/>
      <c r="S122" s="154"/>
      <c r="T122" s="155"/>
      <c r="AT122" s="150" t="s">
        <v>115</v>
      </c>
      <c r="AU122" s="150" t="s">
        <v>76</v>
      </c>
      <c r="AV122" s="13" t="s">
        <v>76</v>
      </c>
      <c r="AW122" s="13" t="s">
        <v>26</v>
      </c>
      <c r="AX122" s="13" t="s">
        <v>74</v>
      </c>
      <c r="AY122" s="150" t="s">
        <v>102</v>
      </c>
    </row>
    <row r="123" spans="1:65" s="2" customFormat="1" ht="14.4" customHeight="1">
      <c r="A123" s="27"/>
      <c r="B123" s="134"/>
      <c r="C123" s="135" t="s">
        <v>117</v>
      </c>
      <c r="D123" s="135" t="s">
        <v>104</v>
      </c>
      <c r="E123" s="136" t="s">
        <v>118</v>
      </c>
      <c r="F123" s="137" t="s">
        <v>119</v>
      </c>
      <c r="G123" s="138" t="s">
        <v>107</v>
      </c>
      <c r="H123" s="139">
        <v>203</v>
      </c>
      <c r="I123" s="140"/>
      <c r="J123" s="140">
        <f>ROUND(I123*H123,2)</f>
        <v>0</v>
      </c>
      <c r="K123" s="141"/>
      <c r="L123" s="28"/>
      <c r="M123" s="142" t="s">
        <v>1</v>
      </c>
      <c r="N123" s="143" t="s">
        <v>34</v>
      </c>
      <c r="O123" s="144">
        <v>5.1999999999999998E-2</v>
      </c>
      <c r="P123" s="144">
        <f>O123*H123</f>
        <v>10.555999999999999</v>
      </c>
      <c r="Q123" s="144">
        <v>0.216</v>
      </c>
      <c r="R123" s="144">
        <f>Q123*H123</f>
        <v>43.847999999999999</v>
      </c>
      <c r="S123" s="144">
        <v>0</v>
      </c>
      <c r="T123" s="145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46" t="s">
        <v>108</v>
      </c>
      <c r="AT123" s="146" t="s">
        <v>104</v>
      </c>
      <c r="AU123" s="146" t="s">
        <v>76</v>
      </c>
      <c r="AY123" s="15" t="s">
        <v>102</v>
      </c>
      <c r="BE123" s="147">
        <f>IF(N123="základní",J123,0)</f>
        <v>0</v>
      </c>
      <c r="BF123" s="147">
        <f>IF(N123="snížená",J123,0)</f>
        <v>0</v>
      </c>
      <c r="BG123" s="147">
        <f>IF(N123="zákl. přenesená",J123,0)</f>
        <v>0</v>
      </c>
      <c r="BH123" s="147">
        <f>IF(N123="sníž. přenesená",J123,0)</f>
        <v>0</v>
      </c>
      <c r="BI123" s="147">
        <f>IF(N123="nulová",J123,0)</f>
        <v>0</v>
      </c>
      <c r="BJ123" s="15" t="s">
        <v>74</v>
      </c>
      <c r="BK123" s="147">
        <f>ROUND(I123*H123,2)</f>
        <v>0</v>
      </c>
      <c r="BL123" s="15" t="s">
        <v>108</v>
      </c>
      <c r="BM123" s="146" t="s">
        <v>120</v>
      </c>
    </row>
    <row r="124" spans="1:65" s="13" customFormat="1">
      <c r="B124" s="148"/>
      <c r="D124" s="149" t="s">
        <v>115</v>
      </c>
      <c r="E124" s="150" t="s">
        <v>1</v>
      </c>
      <c r="F124" s="151" t="s">
        <v>121</v>
      </c>
      <c r="H124" s="152">
        <v>203</v>
      </c>
      <c r="L124" s="148"/>
      <c r="M124" s="153"/>
      <c r="N124" s="154"/>
      <c r="O124" s="154"/>
      <c r="P124" s="154"/>
      <c r="Q124" s="154"/>
      <c r="R124" s="154"/>
      <c r="S124" s="154"/>
      <c r="T124" s="155"/>
      <c r="AT124" s="150" t="s">
        <v>115</v>
      </c>
      <c r="AU124" s="150" t="s">
        <v>76</v>
      </c>
      <c r="AV124" s="13" t="s">
        <v>76</v>
      </c>
      <c r="AW124" s="13" t="s">
        <v>26</v>
      </c>
      <c r="AX124" s="13" t="s">
        <v>74</v>
      </c>
      <c r="AY124" s="150" t="s">
        <v>102</v>
      </c>
    </row>
    <row r="125" spans="1:65" s="2" customFormat="1" ht="24.15" customHeight="1">
      <c r="A125" s="27"/>
      <c r="B125" s="134"/>
      <c r="C125" s="135" t="s">
        <v>108</v>
      </c>
      <c r="D125" s="135" t="s">
        <v>104</v>
      </c>
      <c r="E125" s="136" t="s">
        <v>122</v>
      </c>
      <c r="F125" s="137" t="s">
        <v>123</v>
      </c>
      <c r="G125" s="138" t="s">
        <v>107</v>
      </c>
      <c r="H125" s="139">
        <v>1215</v>
      </c>
      <c r="I125" s="140"/>
      <c r="J125" s="140">
        <f>ROUND(I125*H125,2)</f>
        <v>0</v>
      </c>
      <c r="K125" s="141"/>
      <c r="L125" s="28"/>
      <c r="M125" s="142" t="s">
        <v>1</v>
      </c>
      <c r="N125" s="143" t="s">
        <v>34</v>
      </c>
      <c r="O125" s="144">
        <v>4.0000000000000001E-3</v>
      </c>
      <c r="P125" s="144">
        <f>O125*H125</f>
        <v>4.8600000000000003</v>
      </c>
      <c r="Q125" s="144">
        <v>6.0099999999999997E-3</v>
      </c>
      <c r="R125" s="144">
        <f>Q125*H125</f>
        <v>7.3021499999999993</v>
      </c>
      <c r="S125" s="144">
        <v>0</v>
      </c>
      <c r="T125" s="145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46" t="s">
        <v>108</v>
      </c>
      <c r="AT125" s="146" t="s">
        <v>104</v>
      </c>
      <c r="AU125" s="146" t="s">
        <v>76</v>
      </c>
      <c r="AY125" s="15" t="s">
        <v>102</v>
      </c>
      <c r="BE125" s="147">
        <f>IF(N125="základní",J125,0)</f>
        <v>0</v>
      </c>
      <c r="BF125" s="147">
        <f>IF(N125="snížená",J125,0)</f>
        <v>0</v>
      </c>
      <c r="BG125" s="147">
        <f>IF(N125="zákl. přenesená",J125,0)</f>
        <v>0</v>
      </c>
      <c r="BH125" s="147">
        <f>IF(N125="sníž. přenesená",J125,0)</f>
        <v>0</v>
      </c>
      <c r="BI125" s="147">
        <f>IF(N125="nulová",J125,0)</f>
        <v>0</v>
      </c>
      <c r="BJ125" s="15" t="s">
        <v>74</v>
      </c>
      <c r="BK125" s="147">
        <f>ROUND(I125*H125,2)</f>
        <v>0</v>
      </c>
      <c r="BL125" s="15" t="s">
        <v>108</v>
      </c>
      <c r="BM125" s="146" t="s">
        <v>124</v>
      </c>
    </row>
    <row r="126" spans="1:65" s="2" customFormat="1" ht="24.15" customHeight="1">
      <c r="A126" s="27"/>
      <c r="B126" s="134"/>
      <c r="C126" s="135" t="s">
        <v>110</v>
      </c>
      <c r="D126" s="135" t="s">
        <v>104</v>
      </c>
      <c r="E126" s="136" t="s">
        <v>125</v>
      </c>
      <c r="F126" s="137" t="s">
        <v>126</v>
      </c>
      <c r="G126" s="138" t="s">
        <v>107</v>
      </c>
      <c r="H126" s="139">
        <v>1215</v>
      </c>
      <c r="I126" s="140"/>
      <c r="J126" s="140">
        <f>ROUND(I126*H126,2)</f>
        <v>0</v>
      </c>
      <c r="K126" s="141"/>
      <c r="L126" s="28"/>
      <c r="M126" s="142" t="s">
        <v>1</v>
      </c>
      <c r="N126" s="143" t="s">
        <v>34</v>
      </c>
      <c r="O126" s="144">
        <v>2E-3</v>
      </c>
      <c r="P126" s="144">
        <f>O126*H126</f>
        <v>2.4300000000000002</v>
      </c>
      <c r="Q126" s="144">
        <v>7.1000000000000002E-4</v>
      </c>
      <c r="R126" s="144">
        <f>Q126*H126</f>
        <v>0.86265000000000003</v>
      </c>
      <c r="S126" s="144">
        <v>0</v>
      </c>
      <c r="T126" s="145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46" t="s">
        <v>108</v>
      </c>
      <c r="AT126" s="146" t="s">
        <v>104</v>
      </c>
      <c r="AU126" s="146" t="s">
        <v>76</v>
      </c>
      <c r="AY126" s="15" t="s">
        <v>102</v>
      </c>
      <c r="BE126" s="147">
        <f>IF(N126="základní",J126,0)</f>
        <v>0</v>
      </c>
      <c r="BF126" s="147">
        <f>IF(N126="snížená",J126,0)</f>
        <v>0</v>
      </c>
      <c r="BG126" s="147">
        <f>IF(N126="zákl. přenesená",J126,0)</f>
        <v>0</v>
      </c>
      <c r="BH126" s="147">
        <f>IF(N126="sníž. přenesená",J126,0)</f>
        <v>0</v>
      </c>
      <c r="BI126" s="147">
        <f>IF(N126="nulová",J126,0)</f>
        <v>0</v>
      </c>
      <c r="BJ126" s="15" t="s">
        <v>74</v>
      </c>
      <c r="BK126" s="147">
        <f>ROUND(I126*H126,2)</f>
        <v>0</v>
      </c>
      <c r="BL126" s="15" t="s">
        <v>108</v>
      </c>
      <c r="BM126" s="146" t="s">
        <v>127</v>
      </c>
    </row>
    <row r="127" spans="1:65" s="2" customFormat="1" ht="24.15" customHeight="1">
      <c r="A127" s="27"/>
      <c r="B127" s="134"/>
      <c r="C127" s="135" t="s">
        <v>128</v>
      </c>
      <c r="D127" s="135" t="s">
        <v>104</v>
      </c>
      <c r="E127" s="136" t="s">
        <v>129</v>
      </c>
      <c r="F127" s="137" t="s">
        <v>130</v>
      </c>
      <c r="G127" s="138" t="s">
        <v>107</v>
      </c>
      <c r="H127" s="139">
        <v>1215</v>
      </c>
      <c r="I127" s="140"/>
      <c r="J127" s="140">
        <f>ROUND(I127*H127,2)</f>
        <v>0</v>
      </c>
      <c r="K127" s="141"/>
      <c r="L127" s="28"/>
      <c r="M127" s="142" t="s">
        <v>1</v>
      </c>
      <c r="N127" s="143" t="s">
        <v>34</v>
      </c>
      <c r="O127" s="144">
        <v>1.6E-2</v>
      </c>
      <c r="P127" s="144">
        <f>O127*H127</f>
        <v>19.440000000000001</v>
      </c>
      <c r="Q127" s="144">
        <v>0.12966</v>
      </c>
      <c r="R127" s="144">
        <f>Q127*H127</f>
        <v>157.5369</v>
      </c>
      <c r="S127" s="144">
        <v>0</v>
      </c>
      <c r="T127" s="145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46" t="s">
        <v>108</v>
      </c>
      <c r="AT127" s="146" t="s">
        <v>104</v>
      </c>
      <c r="AU127" s="146" t="s">
        <v>76</v>
      </c>
      <c r="AY127" s="15" t="s">
        <v>102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5" t="s">
        <v>74</v>
      </c>
      <c r="BK127" s="147">
        <f>ROUND(I127*H127,2)</f>
        <v>0</v>
      </c>
      <c r="BL127" s="15" t="s">
        <v>108</v>
      </c>
      <c r="BM127" s="146" t="s">
        <v>131</v>
      </c>
    </row>
    <row r="128" spans="1:65" s="12" customFormat="1" ht="22.95" customHeight="1">
      <c r="B128" s="122"/>
      <c r="D128" s="123" t="s">
        <v>68</v>
      </c>
      <c r="E128" s="132" t="s">
        <v>132</v>
      </c>
      <c r="F128" s="132" t="s">
        <v>133</v>
      </c>
      <c r="J128" s="133">
        <f>BK128</f>
        <v>0</v>
      </c>
      <c r="L128" s="122"/>
      <c r="M128" s="126"/>
      <c r="N128" s="127"/>
      <c r="O128" s="127"/>
      <c r="P128" s="128">
        <f>P129</f>
        <v>22.289388000000002</v>
      </c>
      <c r="Q128" s="127"/>
      <c r="R128" s="128">
        <f>R129</f>
        <v>0</v>
      </c>
      <c r="S128" s="127"/>
      <c r="T128" s="129">
        <f>T129</f>
        <v>0</v>
      </c>
      <c r="AR128" s="123" t="s">
        <v>74</v>
      </c>
      <c r="AT128" s="130" t="s">
        <v>68</v>
      </c>
      <c r="AU128" s="130" t="s">
        <v>74</v>
      </c>
      <c r="AY128" s="123" t="s">
        <v>102</v>
      </c>
      <c r="BK128" s="131">
        <f>BK129</f>
        <v>0</v>
      </c>
    </row>
    <row r="129" spans="1:65" s="2" customFormat="1" ht="24.15" customHeight="1">
      <c r="A129" s="27"/>
      <c r="B129" s="134"/>
      <c r="C129" s="135" t="s">
        <v>134</v>
      </c>
      <c r="D129" s="135" t="s">
        <v>104</v>
      </c>
      <c r="E129" s="136" t="s">
        <v>135</v>
      </c>
      <c r="F129" s="137" t="s">
        <v>136</v>
      </c>
      <c r="G129" s="138" t="s">
        <v>137</v>
      </c>
      <c r="H129" s="139">
        <v>337.71800000000002</v>
      </c>
      <c r="I129" s="140"/>
      <c r="J129" s="140">
        <f>ROUND(I129*H129,2)</f>
        <v>0</v>
      </c>
      <c r="K129" s="141"/>
      <c r="L129" s="28"/>
      <c r="M129" s="156" t="s">
        <v>1</v>
      </c>
      <c r="N129" s="157" t="s">
        <v>34</v>
      </c>
      <c r="O129" s="158">
        <v>6.6000000000000003E-2</v>
      </c>
      <c r="P129" s="158">
        <f>O129*H129</f>
        <v>22.289388000000002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46" t="s">
        <v>108</v>
      </c>
      <c r="AT129" s="146" t="s">
        <v>104</v>
      </c>
      <c r="AU129" s="146" t="s">
        <v>76</v>
      </c>
      <c r="AY129" s="15" t="s">
        <v>102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5" t="s">
        <v>74</v>
      </c>
      <c r="BK129" s="147">
        <f>ROUND(I129*H129,2)</f>
        <v>0</v>
      </c>
      <c r="BL129" s="15" t="s">
        <v>108</v>
      </c>
      <c r="BM129" s="146" t="s">
        <v>138</v>
      </c>
    </row>
    <row r="130" spans="1:65" s="2" customFormat="1" ht="6.9" customHeight="1">
      <c r="A130" s="27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28"/>
      <c r="M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</sheetData>
  <autoFilter ref="C115:K129"/>
  <mergeCells count="6">
    <mergeCell ref="E108:H108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0629221 - Čeradice - opra...</vt:lpstr>
      <vt:lpstr>'0629221 - Čeradice - opra...'!Názvy_tisku</vt:lpstr>
      <vt:lpstr>'Rekapitulace stavby'!Názvy_tisku</vt:lpstr>
      <vt:lpstr>'0629221 - Čeradice - opra...'!Oblast_tisku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Jára</dc:creator>
  <cp:lastModifiedBy>pc1</cp:lastModifiedBy>
  <dcterms:created xsi:type="dcterms:W3CDTF">2021-06-29T08:50:48Z</dcterms:created>
  <dcterms:modified xsi:type="dcterms:W3CDTF">2022-01-07T07:29:02Z</dcterms:modified>
</cp:coreProperties>
</file>